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3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<sst xmlns="http://schemas.openxmlformats.org/spreadsheetml/2006/main" count="69" uniqueCount="62">
  <si>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Расход</t>
  </si>
  <si>
    <t>Сумма, руб.</t>
  </si>
  <si>
    <t>Зарплата бухгалтера в месяц</t>
  </si>
  <si>
    <t>Стоимость электроэнергии, за 1КВт</t>
  </si>
  <si>
    <t>Стоимость отопления за месяц (т.к. отопление нужно 7 месяцев в году, то берем не полную сумму, а 7\12 от суммы за год)</t>
  </si>
  <si>
    <t>Прочие коммунальные платежи, мес (уборка мусора, оплата воды и т.п.)</t>
  </si>
  <si>
    <t>Прочие расходы, мес</t>
  </si>
  <si>
    <t>Налоги не учитываем, т.к. выбираем упрощенную схему налогообложения с оплатой 6% от оборота. Расчет будет ниже.</t>
  </si>
  <si>
    <t>Параметры производства:</t>
  </si>
  <si>
    <t>Параметр</t>
  </si>
  <si>
    <t>Кол-во</t>
  </si>
  <si>
    <t>Производительность, м3/сутки</t>
  </si>
  <si>
    <t>Количество рабочих дней в месяц</t>
  </si>
  <si>
    <t>Количество рабочих</t>
  </si>
  <si>
    <t>Количество мастеров</t>
  </si>
  <si>
    <t>Расход электричества в день, КВт</t>
  </si>
  <si>
    <t>Капитальные вложения:</t>
  </si>
  <si>
    <t>Название вложения</t>
  </si>
  <si>
    <t>Цена</t>
  </si>
  <si>
    <t>Сумма</t>
  </si>
  <si>
    <t>Итого:</t>
  </si>
  <si>
    <t>Наименование</t>
  </si>
  <si>
    <t>Кол-во на 1куб.м.</t>
  </si>
  <si>
    <t>Песок, кг.</t>
  </si>
  <si>
    <t>Расходы на производство пенобетона в месяц</t>
  </si>
  <si>
    <t>Статья расхода</t>
  </si>
  <si>
    <t>Итого, руб</t>
  </si>
  <si>
    <t>Материалы для производства за месяц</t>
  </si>
  <si>
    <t>Зарплата работников</t>
  </si>
  <si>
    <t>Зарплата мастеров</t>
  </si>
  <si>
    <t>Налоги (6% с оборота)</t>
  </si>
  <si>
    <t>Аренда</t>
  </si>
  <si>
    <t>Отопление</t>
  </si>
  <si>
    <t>Электричество</t>
  </si>
  <si>
    <t>Расчет окупаемости:</t>
  </si>
  <si>
    <t>Статья</t>
  </si>
  <si>
    <t>Затраты на открытие производства</t>
  </si>
  <si>
    <t>Ежемесячные расходы</t>
  </si>
  <si>
    <t>Срок окупаемости, месяцев</t>
  </si>
  <si>
    <t>Количество бухгалтеров</t>
  </si>
  <si>
    <t>Зарплата бухгалтеров</t>
  </si>
  <si>
    <t>Выручка от продажи пенобетона в месяц</t>
  </si>
  <si>
    <t>Чистая прибыль в месяц без затрат на открытие</t>
  </si>
  <si>
    <t>Смазка форм , литр</t>
  </si>
  <si>
    <t>Ускоритель твердения, кг.</t>
  </si>
  <si>
    <t xml:space="preserve">Бизнес-план по созданию производства пенобетона на базе </t>
  </si>
  <si>
    <t>Цены и расходы :</t>
  </si>
  <si>
    <t>Аренда помещения в месяц</t>
  </si>
  <si>
    <t>Рыночная (отпускная) цена, руб/м3</t>
  </si>
  <si>
    <t xml:space="preserve">Стоимость 1 тонны песка </t>
  </si>
  <si>
    <t>Стоимость цемента М500 за 1 тонну</t>
  </si>
  <si>
    <t>Цемент М500, кг.</t>
  </si>
  <si>
    <t>Пенообразователь ПБ-люкс,кг.</t>
  </si>
  <si>
    <t xml:space="preserve">Аналогичное производство работает на территории Пермского края </t>
  </si>
  <si>
    <t>Возможно обучение и знакомство  с производстводством</t>
  </si>
  <si>
    <t>форма металлическая объемом 0,72куб.м.</t>
  </si>
  <si>
    <t>Стоимость материалов необходимых для производства 1 куб.м. Пенобетона, плотность 600 кг/куб.м.</t>
  </si>
  <si>
    <t>Зарплата 1 работника в месяц( оплата за м3)</t>
  </si>
  <si>
    <t>Зарплата мастера смены в месяц( оплата с м3)</t>
  </si>
  <si>
    <t>Завод производительностью 30 м3 в смену</t>
  </si>
  <si>
    <t xml:space="preserve">Учет заработной платы </t>
  </si>
  <si>
    <t xml:space="preserve">малого комплекта оборудования производительностью 660м3 в месяц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</si>
</sst>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1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" fillId="33" borderId="10" xfId="52" applyFont="1" applyFill="1" applyBorder="1" applyAlignment="1">
      <alignment horizontal="center" wrapText="1"/>
      <protection/>
    </xf>
    <xf numFmtId="0" fontId="1" fillId="0" borderId="0" xfId="52" applyFont="1" applyFill="1" applyBorder="1" applyAlignment="1">
      <alignment horizontal="center" wrapText="1"/>
      <protection/>
    </xf>
    <xf numFmtId="0" fontId="0" fillId="0" borderId="10" xfId="52" applyFont="1" applyBorder="1" applyAlignment="1">
      <alignment horizontal="left" vertical="top" wrapText="1"/>
      <protection/>
    </xf>
    <xf numFmtId="0" fontId="3" fillId="0" borderId="0" xfId="52" applyFont="1" applyBorder="1" applyAlignment="1" applyProtection="1">
      <alignment horizontal="centerContinuous" vertical="center" wrapText="1"/>
      <protection locked="0"/>
    </xf>
    <xf numFmtId="0" fontId="3" fillId="0" borderId="0" xfId="52" applyFont="1" applyBorder="1" applyAlignment="1" applyProtection="1">
      <alignment horizontal="centerContinuous" vertical="top" wrapText="1"/>
      <protection locked="0"/>
    </xf>
    <xf numFmtId="4" fontId="3" fillId="0" borderId="0" xfId="52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52" applyFont="1" applyBorder="1" applyAlignment="1">
      <alignment horizontal="left" vertical="center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right" wrapText="1"/>
      <protection/>
    </xf>
    <xf numFmtId="0" fontId="1" fillId="0" borderId="0" xfId="52" applyFont="1" applyBorder="1" applyAlignment="1">
      <alignment horizontal="left" vertical="center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left" wrapText="1"/>
      <protection/>
    </xf>
    <xf numFmtId="0" fontId="0" fillId="0" borderId="10" xfId="52" applyFont="1" applyBorder="1" applyAlignment="1">
      <alignment horizontal="left" wrapText="1" indent="2"/>
      <protection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52" applyNumberFormat="1" applyFont="1" applyBorder="1" applyAlignment="1">
      <alignment wrapText="1"/>
      <protection/>
    </xf>
    <xf numFmtId="4" fontId="0" fillId="0" borderId="10" xfId="0" applyNumberFormat="1" applyFont="1" applyBorder="1" applyAlignment="1">
      <alignment/>
    </xf>
    <xf numFmtId="3" fontId="0" fillId="0" borderId="10" xfId="52" applyNumberFormat="1" applyFont="1" applyBorder="1" applyAlignment="1" applyProtection="1">
      <alignment horizontal="right" vertical="top" wrapText="1"/>
      <protection locked="0"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3" fontId="3" fillId="0" borderId="0" xfId="52" applyNumberFormat="1" applyFont="1" applyBorder="1" applyAlignment="1" applyProtection="1">
      <alignment horizontal="right" wrapText="1"/>
      <protection/>
    </xf>
    <xf numFmtId="0" fontId="1" fillId="0" borderId="10" xfId="52" applyFont="1" applyBorder="1" applyAlignment="1">
      <alignment horizontal="left" vertical="top" wrapText="1"/>
      <protection/>
    </xf>
    <xf numFmtId="3" fontId="1" fillId="0" borderId="10" xfId="52" applyNumberFormat="1" applyFont="1" applyBorder="1" applyAlignment="1" applyProtection="1">
      <alignment horizontal="right" vertical="center" wrapText="1"/>
      <protection locked="0"/>
    </xf>
    <xf numFmtId="3" fontId="1" fillId="0" borderId="10" xfId="52" applyNumberFormat="1" applyFont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52" applyFont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4" fontId="8" fillId="0" borderId="10" xfId="52" applyNumberFormat="1" applyFont="1" applyBorder="1" applyAlignment="1">
      <alignment horizontal="right" wrapText="1"/>
      <protection/>
    </xf>
    <xf numFmtId="3" fontId="8" fillId="0" borderId="10" xfId="52" applyNumberFormat="1" applyFont="1" applyBorder="1" applyAlignment="1" applyProtection="1">
      <alignment horizontal="right" wrapText="1"/>
      <protection locked="0"/>
    </xf>
    <xf numFmtId="3" fontId="8" fillId="0" borderId="10" xfId="52" applyNumberFormat="1" applyFont="1" applyBorder="1" applyAlignment="1">
      <alignment horizontal="right" vertical="top" wrapText="1"/>
      <protection/>
    </xf>
    <xf numFmtId="165" fontId="8" fillId="0" borderId="10" xfId="52" applyNumberFormat="1" applyFont="1" applyBorder="1" applyAlignment="1">
      <alignment horizontal="right" vertical="top" wrapText="1"/>
      <protection/>
    </xf>
    <xf numFmtId="3" fontId="8" fillId="0" borderId="10" xfId="52" applyNumberFormat="1" applyFont="1" applyBorder="1" applyAlignment="1">
      <alignment horizontal="right" wrapText="1"/>
      <protection/>
    </xf>
    <xf numFmtId="0" fontId="8" fillId="0" borderId="10" xfId="52" applyNumberFormat="1" applyFont="1" applyBorder="1" applyAlignment="1">
      <alignment horizontal="right" wrapText="1"/>
      <protection/>
    </xf>
    <xf numFmtId="0" fontId="8" fillId="0" borderId="10" xfId="52" applyNumberFormat="1" applyFont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0" xfId="52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45" fillId="0" borderId="10" xfId="52" applyFont="1" applyBorder="1" applyAlignment="1">
      <alignment horizontal="left" vertical="top" wrapText="1"/>
      <protection/>
    </xf>
    <xf numFmtId="3" fontId="45" fillId="0" borderId="10" xfId="52" applyNumberFormat="1" applyFont="1" applyBorder="1" applyAlignment="1" applyProtection="1">
      <alignment horizontal="right" vertical="top" wrapText="1"/>
      <protection locked="0"/>
    </xf>
    <xf numFmtId="0" fontId="8" fillId="0" borderId="13" xfId="52" applyFont="1" applyBorder="1" applyAlignment="1">
      <alignment horizontal="left" vertical="top" wrapText="1"/>
      <protection/>
    </xf>
    <xf numFmtId="0" fontId="8" fillId="0" borderId="12" xfId="52" applyNumberFormat="1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71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9.375" style="0" customWidth="1"/>
    <col min="2" max="2" width="11.375" style="0" customWidth="1"/>
    <col min="3" max="3" width="11.25390625" style="0" customWidth="1"/>
    <col min="4" max="4" width="15.75390625" style="0" customWidth="1"/>
  </cols>
  <sheetData>
    <row r="1" ht="8.25" customHeight="1"/>
    <row r="2" ht="9" customHeight="1"/>
    <row r="3" ht="5.25" customHeight="1"/>
    <row r="4" ht="2.25" customHeight="1"/>
    <row r="5" spans="1:4" ht="13.5" customHeight="1">
      <c r="A5" s="58" t="s">
        <v>45</v>
      </c>
      <c r="B5" s="58"/>
      <c r="C5" s="58"/>
      <c r="D5" s="58"/>
    </row>
    <row r="6" spans="1:4" ht="14.25" customHeight="1">
      <c r="A6" s="58" t="s">
        <v>61</v>
      </c>
      <c r="B6" s="58"/>
      <c r="C6" s="58"/>
      <c r="D6" s="58"/>
    </row>
    <row r="7" spans="1:4" ht="7.5" customHeight="1">
      <c r="A7" s="32"/>
      <c r="B7" s="32"/>
      <c r="C7" s="32"/>
      <c r="D7" s="32"/>
    </row>
    <row r="8" spans="1:4" ht="3.75" customHeight="1">
      <c r="A8" s="32"/>
      <c r="B8" s="32"/>
      <c r="C8" s="32"/>
      <c r="D8" s="32"/>
    </row>
    <row r="9" spans="1:4" ht="11.25" customHeight="1">
      <c r="A9" s="14" t="s">
        <v>46</v>
      </c>
      <c r="B9" s="1"/>
      <c r="C9" s="1"/>
      <c r="D9" s="1"/>
    </row>
    <row r="10" spans="1:4" ht="11.25" customHeight="1">
      <c r="A10" s="2" t="s">
        <v>0</v>
      </c>
      <c r="B10" s="2" t="s">
        <v>1</v>
      </c>
      <c r="C10" s="1"/>
      <c r="D10" s="1"/>
    </row>
    <row r="11" spans="1:4" ht="11.25" customHeight="1">
      <c r="A11" s="42" t="s">
        <v>50</v>
      </c>
      <c r="B11" s="43">
        <v>3500</v>
      </c>
      <c r="C11" s="1"/>
      <c r="D11" s="1"/>
    </row>
    <row r="12" spans="1:4" ht="11.25" customHeight="1">
      <c r="A12" s="42" t="s">
        <v>49</v>
      </c>
      <c r="B12" s="43">
        <v>330</v>
      </c>
      <c r="C12" s="1"/>
      <c r="D12" s="1"/>
    </row>
    <row r="13" spans="1:4" ht="11.25" customHeight="1">
      <c r="A13" s="42" t="s">
        <v>57</v>
      </c>
      <c r="B13" s="43">
        <v>250</v>
      </c>
      <c r="C13" s="1"/>
      <c r="D13" s="1"/>
    </row>
    <row r="14" spans="1:4" ht="11.25" customHeight="1">
      <c r="A14" s="42" t="s">
        <v>58</v>
      </c>
      <c r="B14" s="43">
        <v>100</v>
      </c>
      <c r="C14" s="3"/>
      <c r="D14" s="1"/>
    </row>
    <row r="15" spans="1:4" ht="11.25" customHeight="1">
      <c r="A15" s="4" t="s">
        <v>2</v>
      </c>
      <c r="B15" s="26">
        <v>10000</v>
      </c>
      <c r="C15" s="5"/>
      <c r="D15" s="1"/>
    </row>
    <row r="16" spans="1:4" ht="11.25" customHeight="1">
      <c r="A16" s="42" t="s">
        <v>47</v>
      </c>
      <c r="B16" s="43">
        <v>25000</v>
      </c>
      <c r="C16" s="5"/>
      <c r="D16" s="1"/>
    </row>
    <row r="17" spans="1:4" ht="11.25" customHeight="1">
      <c r="A17" s="4" t="s">
        <v>3</v>
      </c>
      <c r="B17" s="35">
        <v>2</v>
      </c>
      <c r="C17" s="5"/>
      <c r="D17" s="1"/>
    </row>
    <row r="18" spans="1:4" ht="11.25" customHeight="1">
      <c r="A18" s="6" t="s">
        <v>4</v>
      </c>
      <c r="B18" s="26">
        <v>1500</v>
      </c>
      <c r="C18" s="5"/>
      <c r="D18" s="1"/>
    </row>
    <row r="19" spans="1:4" ht="11.25" customHeight="1">
      <c r="A19" s="6" t="s">
        <v>5</v>
      </c>
      <c r="B19" s="26">
        <v>2000</v>
      </c>
      <c r="C19" s="5"/>
      <c r="D19" s="1"/>
    </row>
    <row r="20" spans="1:4" ht="11.25" customHeight="1">
      <c r="A20" s="4" t="s">
        <v>6</v>
      </c>
      <c r="B20" s="26">
        <v>5000</v>
      </c>
      <c r="C20" s="5"/>
      <c r="D20" s="1"/>
    </row>
    <row r="21" spans="1:4" ht="11.25" customHeight="1">
      <c r="A21" s="6" t="s">
        <v>7</v>
      </c>
      <c r="B21" s="26">
        <v>0</v>
      </c>
      <c r="C21" s="5"/>
      <c r="D21" s="1"/>
    </row>
    <row r="22" spans="1:4" ht="11.25" customHeight="1">
      <c r="A22" s="1"/>
      <c r="B22" s="27"/>
      <c r="C22" s="5"/>
      <c r="D22" s="1"/>
    </row>
    <row r="23" spans="1:4" ht="11.25" customHeight="1">
      <c r="A23" s="14" t="s">
        <v>8</v>
      </c>
      <c r="B23" s="1"/>
      <c r="C23" s="5"/>
      <c r="D23" s="1"/>
    </row>
    <row r="24" spans="1:4" ht="11.25" customHeight="1">
      <c r="A24" s="7" t="s">
        <v>9</v>
      </c>
      <c r="B24" s="7" t="s">
        <v>10</v>
      </c>
      <c r="C24" s="5"/>
      <c r="D24" s="1"/>
    </row>
    <row r="25" spans="1:4" ht="11.25" customHeight="1">
      <c r="A25" s="37" t="s">
        <v>11</v>
      </c>
      <c r="B25" s="38">
        <v>30</v>
      </c>
      <c r="C25" s="5"/>
      <c r="D25" s="1"/>
    </row>
    <row r="26" spans="1:4" ht="11.25" customHeight="1">
      <c r="A26" s="9" t="s">
        <v>12</v>
      </c>
      <c r="B26" s="30">
        <v>30</v>
      </c>
      <c r="C26" s="1"/>
      <c r="D26" s="1"/>
    </row>
    <row r="27" spans="1:4" ht="11.25" customHeight="1">
      <c r="A27" s="37" t="s">
        <v>48</v>
      </c>
      <c r="B27" s="39">
        <v>2600</v>
      </c>
      <c r="C27" s="1"/>
      <c r="D27" s="1"/>
    </row>
    <row r="28" spans="1:4" ht="11.25" customHeight="1">
      <c r="A28" s="59" t="s">
        <v>13</v>
      </c>
      <c r="B28" s="60">
        <v>2</v>
      </c>
      <c r="C28" s="1"/>
      <c r="D28" s="1"/>
    </row>
    <row r="29" spans="1:4" ht="11.25" customHeight="1">
      <c r="A29" s="9" t="s">
        <v>14</v>
      </c>
      <c r="B29" s="30">
        <v>1</v>
      </c>
      <c r="C29" s="8"/>
      <c r="D29" s="1"/>
    </row>
    <row r="30" spans="1:4" ht="11.25" customHeight="1">
      <c r="A30" s="9" t="s">
        <v>39</v>
      </c>
      <c r="B30" s="30">
        <v>1</v>
      </c>
      <c r="C30" s="10"/>
      <c r="D30" s="1"/>
    </row>
    <row r="31" spans="1:4" ht="11.25" customHeight="1">
      <c r="A31" s="4" t="s">
        <v>15</v>
      </c>
      <c r="B31" s="26">
        <v>200</v>
      </c>
      <c r="C31" s="11"/>
      <c r="D31" s="1"/>
    </row>
    <row r="32" spans="1:4" ht="11.25" customHeight="1">
      <c r="A32" s="1"/>
      <c r="B32" s="31"/>
      <c r="C32" s="12"/>
      <c r="D32" s="1"/>
    </row>
    <row r="33" spans="1:4" ht="11.25" customHeight="1">
      <c r="A33" s="14" t="s">
        <v>16</v>
      </c>
      <c r="B33" s="1"/>
      <c r="C33" s="12"/>
      <c r="D33" s="1"/>
    </row>
    <row r="34" spans="1:4" ht="11.25" customHeight="1">
      <c r="A34" s="2" t="s">
        <v>17</v>
      </c>
      <c r="B34" s="7" t="s">
        <v>10</v>
      </c>
      <c r="C34" s="2" t="s">
        <v>18</v>
      </c>
      <c r="D34" s="2" t="s">
        <v>19</v>
      </c>
    </row>
    <row r="35" spans="1:4" ht="11.25" customHeight="1">
      <c r="A35" s="4" t="s">
        <v>59</v>
      </c>
      <c r="B35" s="4">
        <v>1</v>
      </c>
      <c r="C35" s="26">
        <v>1092000</v>
      </c>
      <c r="D35" s="26">
        <f>C35*B35</f>
        <v>1092000</v>
      </c>
    </row>
    <row r="36" spans="1:4" ht="11.25" customHeight="1">
      <c r="A36" s="4" t="s">
        <v>55</v>
      </c>
      <c r="B36" s="56">
        <v>40</v>
      </c>
      <c r="C36" s="25">
        <v>12550</v>
      </c>
      <c r="D36" s="26">
        <f>C36*B36</f>
        <v>502000</v>
      </c>
    </row>
    <row r="37" spans="1:4" ht="11.25" customHeight="1">
      <c r="A37" s="5"/>
      <c r="B37" s="1"/>
      <c r="C37" s="13" t="s">
        <v>20</v>
      </c>
      <c r="D37" s="27">
        <f>SUM(D35:D36)</f>
        <v>1594000</v>
      </c>
    </row>
    <row r="38" spans="1:4" ht="11.25" customHeight="1">
      <c r="A38" s="1"/>
      <c r="B38" s="57"/>
      <c r="C38" s="57"/>
      <c r="D38" s="57"/>
    </row>
    <row r="39" ht="11.25" customHeight="1">
      <c r="A39" s="1"/>
    </row>
    <row r="40" ht="11.25" customHeight="1">
      <c r="A40" s="15" t="s">
        <v>56</v>
      </c>
    </row>
    <row r="41" spans="1:4" ht="11.25" customHeight="1">
      <c r="A41" s="16" t="s">
        <v>21</v>
      </c>
      <c r="B41" s="17" t="s">
        <v>22</v>
      </c>
      <c r="C41" s="16" t="s">
        <v>18</v>
      </c>
      <c r="D41" s="18" t="s">
        <v>19</v>
      </c>
    </row>
    <row r="42" spans="1:4" ht="11.25" customHeight="1">
      <c r="A42" s="44" t="s">
        <v>51</v>
      </c>
      <c r="B42" s="45">
        <v>310</v>
      </c>
      <c r="C42" s="46">
        <v>3.5</v>
      </c>
      <c r="D42" s="47">
        <f>B42*C42</f>
        <v>1085</v>
      </c>
    </row>
    <row r="43" spans="1:4" ht="11.25" customHeight="1">
      <c r="A43" s="44" t="s">
        <v>23</v>
      </c>
      <c r="B43" s="48">
        <v>240</v>
      </c>
      <c r="C43" s="46">
        <v>0.33</v>
      </c>
      <c r="D43" s="47">
        <f>B43*C43</f>
        <v>79.2</v>
      </c>
    </row>
    <row r="44" spans="1:4" ht="11.25" customHeight="1">
      <c r="A44" s="44" t="s">
        <v>52</v>
      </c>
      <c r="B44" s="49">
        <v>0.8</v>
      </c>
      <c r="C44" s="50">
        <v>70</v>
      </c>
      <c r="D44" s="47">
        <f>B44*C44</f>
        <v>56</v>
      </c>
    </row>
    <row r="45" spans="1:4" ht="11.25" customHeight="1">
      <c r="A45" s="44" t="s">
        <v>43</v>
      </c>
      <c r="B45" s="48">
        <v>1</v>
      </c>
      <c r="C45" s="50">
        <v>38</v>
      </c>
      <c r="D45" s="47">
        <v>38</v>
      </c>
    </row>
    <row r="46" spans="1:4" ht="11.25" customHeight="1">
      <c r="A46" s="44" t="s">
        <v>44</v>
      </c>
      <c r="B46" s="48">
        <v>1</v>
      </c>
      <c r="C46" s="51">
        <v>27</v>
      </c>
      <c r="D46" s="52">
        <v>27</v>
      </c>
    </row>
    <row r="47" spans="1:4" ht="11.25" customHeight="1">
      <c r="A47" s="61" t="s">
        <v>60</v>
      </c>
      <c r="B47" s="48">
        <v>1</v>
      </c>
      <c r="C47" s="51">
        <v>250</v>
      </c>
      <c r="D47" s="62">
        <v>250</v>
      </c>
    </row>
    <row r="48" spans="1:4" ht="11.25" customHeight="1">
      <c r="A48" s="19"/>
      <c r="B48" s="19"/>
      <c r="C48" s="20" t="s">
        <v>20</v>
      </c>
      <c r="D48" s="36">
        <f>SUM(D42:D47)</f>
        <v>1535.2</v>
      </c>
    </row>
    <row r="49" spans="1:4" ht="11.25" customHeight="1">
      <c r="A49" s="15" t="s">
        <v>24</v>
      </c>
      <c r="B49" s="15"/>
      <c r="C49" s="15"/>
      <c r="D49" s="21"/>
    </row>
    <row r="50" spans="1:4" ht="11.25" customHeight="1">
      <c r="A50" s="7" t="s">
        <v>25</v>
      </c>
      <c r="B50" s="7"/>
      <c r="C50" s="7" t="s">
        <v>26</v>
      </c>
      <c r="D50" s="22"/>
    </row>
    <row r="51" spans="1:4" ht="11.25" customHeight="1">
      <c r="A51" s="23" t="s">
        <v>27</v>
      </c>
      <c r="B51" s="24"/>
      <c r="C51" s="28">
        <f>D48*B25*B26</f>
        <v>1381680</v>
      </c>
      <c r="D51" s="22"/>
    </row>
    <row r="52" spans="1:4" ht="11.25" customHeight="1">
      <c r="A52" s="23" t="s">
        <v>28</v>
      </c>
      <c r="B52" s="24"/>
      <c r="C52" s="28">
        <f>B13*B28</f>
        <v>500</v>
      </c>
      <c r="D52" s="22"/>
    </row>
    <row r="53" spans="1:4" ht="11.25" customHeight="1">
      <c r="A53" s="23" t="s">
        <v>29</v>
      </c>
      <c r="B53" s="24"/>
      <c r="C53" s="28">
        <f>B14*B29</f>
        <v>100</v>
      </c>
      <c r="D53" s="22"/>
    </row>
    <row r="54" spans="1:4" ht="11.25" customHeight="1">
      <c r="A54" s="23" t="s">
        <v>40</v>
      </c>
      <c r="B54" s="24"/>
      <c r="C54" s="28">
        <f>B30*B15</f>
        <v>10000</v>
      </c>
      <c r="D54" s="22"/>
    </row>
    <row r="55" spans="1:4" ht="11.25" customHeight="1">
      <c r="A55" s="23" t="s">
        <v>30</v>
      </c>
      <c r="B55" s="24"/>
      <c r="C55" s="28">
        <f>B65*6%</f>
        <v>140400</v>
      </c>
      <c r="D55" s="1"/>
    </row>
    <row r="56" spans="1:4" ht="11.25" customHeight="1">
      <c r="A56" s="23" t="s">
        <v>31</v>
      </c>
      <c r="B56" s="24"/>
      <c r="C56" s="28">
        <f>B16</f>
        <v>25000</v>
      </c>
      <c r="D56" s="1"/>
    </row>
    <row r="57" spans="1:4" ht="11.25" customHeight="1">
      <c r="A57" s="23" t="s">
        <v>32</v>
      </c>
      <c r="B57" s="24"/>
      <c r="C57" s="28">
        <f>B18</f>
        <v>1500</v>
      </c>
      <c r="D57" s="1"/>
    </row>
    <row r="58" spans="1:4" ht="11.25" customHeight="1">
      <c r="A58" s="23" t="s">
        <v>33</v>
      </c>
      <c r="B58" s="24"/>
      <c r="C58" s="28">
        <v>936</v>
      </c>
      <c r="D58" s="1"/>
    </row>
    <row r="59" spans="1:3" ht="11.25" customHeight="1">
      <c r="A59" s="6" t="s">
        <v>5</v>
      </c>
      <c r="B59" s="25"/>
      <c r="C59" s="26">
        <f>B19</f>
        <v>2000</v>
      </c>
    </row>
    <row r="60" spans="1:3" ht="11.25" customHeight="1">
      <c r="A60" s="4" t="s">
        <v>6</v>
      </c>
      <c r="B60" s="25"/>
      <c r="C60" s="26">
        <f>B20</f>
        <v>5000</v>
      </c>
    </row>
    <row r="61" ht="11.25" customHeight="1">
      <c r="C61" s="27">
        <f>SUM(C51:C60)</f>
        <v>1567116</v>
      </c>
    </row>
    <row r="62" ht="11.25" customHeight="1">
      <c r="A62" s="14" t="s">
        <v>34</v>
      </c>
    </row>
    <row r="63" spans="1:2" ht="11.25" customHeight="1">
      <c r="A63" s="33" t="s">
        <v>35</v>
      </c>
      <c r="B63" s="2" t="s">
        <v>19</v>
      </c>
    </row>
    <row r="64" spans="1:2" ht="11.25" customHeight="1">
      <c r="A64" s="34" t="s">
        <v>36</v>
      </c>
      <c r="B64" s="26">
        <f>D37</f>
        <v>1594000</v>
      </c>
    </row>
    <row r="65" spans="1:2" ht="11.25" customHeight="1">
      <c r="A65" s="34" t="s">
        <v>41</v>
      </c>
      <c r="B65" s="26">
        <f>B25*B26*B27</f>
        <v>2340000</v>
      </c>
    </row>
    <row r="66" spans="1:2" ht="11.25" customHeight="1">
      <c r="A66" s="34" t="s">
        <v>37</v>
      </c>
      <c r="B66" s="26">
        <f>C61</f>
        <v>1567116</v>
      </c>
    </row>
    <row r="67" spans="1:2" ht="11.25" customHeight="1">
      <c r="A67" s="40" t="s">
        <v>42</v>
      </c>
      <c r="B67" s="41">
        <f>B65-B66</f>
        <v>772884</v>
      </c>
    </row>
    <row r="68" spans="1:2" ht="11.25" customHeight="1">
      <c r="A68" s="34" t="s">
        <v>38</v>
      </c>
      <c r="B68" s="29">
        <f>D37/B67</f>
        <v>2.0624052251049316</v>
      </c>
    </row>
    <row r="69" ht="11.25" customHeight="1"/>
    <row r="70" spans="1:2" ht="11.25" customHeight="1">
      <c r="A70" s="53" t="s">
        <v>53</v>
      </c>
      <c r="B70" s="54"/>
    </row>
    <row r="71" spans="1:2" ht="12" customHeight="1">
      <c r="A71" s="55" t="s">
        <v>54</v>
      </c>
      <c r="B71" s="54"/>
    </row>
    <row r="72" ht="12" customHeight="1"/>
    <row r="77" ht="41.25" customHeight="1"/>
  </sheetData>
  <sheetProtection/>
  <mergeCells count="2"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savinih</dc:creator>
  <cp:keywords/>
  <dc:description/>
  <cp:lastModifiedBy>Admin</cp:lastModifiedBy>
  <cp:lastPrinted>2006-12-04T08:31:50Z</cp:lastPrinted>
  <dcterms:created xsi:type="dcterms:W3CDTF">2003-06-10T17:38:19Z</dcterms:created>
  <dcterms:modified xsi:type="dcterms:W3CDTF">2011-08-19T09:26:26Z</dcterms:modified>
  <cp:category/>
  <cp:version/>
  <cp:contentType/>
  <cp:contentStatus/>
</cp:coreProperties>
</file>